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'3кв'!$A$1:$E$49</definedName>
    <definedName name="_xlnm.Print_Area" localSheetId="3">'4кв'!$A$1:$E$51</definedName>
  </definedNames>
  <calcPr calcId="152511"/>
</workbook>
</file>

<file path=xl/calcChain.xml><?xml version="1.0" encoding="utf-8"?>
<calcChain xmlns="http://schemas.openxmlformats.org/spreadsheetml/2006/main">
  <c r="C22" i="30" l="1"/>
  <c r="C20" i="30"/>
  <c r="C19" i="30"/>
  <c r="C16" i="30"/>
  <c r="C14" i="30"/>
  <c r="C15" i="30"/>
  <c r="C13" i="30"/>
  <c r="C10" i="30"/>
  <c r="C9" i="30"/>
  <c r="C11" i="30" s="1"/>
  <c r="C8" i="30"/>
  <c r="C6" i="30"/>
  <c r="B46" i="29"/>
  <c r="E28" i="29"/>
  <c r="E26" i="29"/>
  <c r="C28" i="30"/>
  <c r="C17" i="30"/>
  <c r="E22" i="29"/>
  <c r="F20" i="29"/>
  <c r="E23" i="29" s="1"/>
  <c r="C23" i="30" l="1"/>
  <c r="B50" i="29"/>
  <c r="B51" i="29"/>
  <c r="B47" i="28"/>
  <c r="B44" i="28" l="1"/>
  <c r="F20" i="28"/>
  <c r="E22" i="28" s="1"/>
  <c r="E26" i="28" l="1"/>
  <c r="B48" i="28" s="1"/>
  <c r="B49" i="28" s="1"/>
  <c r="E23" i="28"/>
  <c r="B44" i="27"/>
  <c r="B48" i="27"/>
  <c r="E22" i="27"/>
  <c r="E26" i="27" s="1"/>
  <c r="B49" i="27" s="1"/>
  <c r="F20" i="27"/>
  <c r="E23" i="27" s="1"/>
  <c r="B50" i="27" l="1"/>
  <c r="E27" i="26"/>
  <c r="B49" i="26" l="1"/>
  <c r="F20" i="26"/>
  <c r="E23" i="26" s="1"/>
  <c r="E22" i="26" l="1"/>
  <c r="B50" i="26" s="1"/>
  <c r="B51" i="26" l="1"/>
</calcChain>
</file>

<file path=xl/sharedStrings.xml><?xml version="1.0" encoding="utf-8"?>
<sst xmlns="http://schemas.openxmlformats.org/spreadsheetml/2006/main" count="261" uniqueCount="100">
  <si>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</si>
  <si>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</si>
  <si>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</si>
  <si>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</si>
  <si>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</si>
  <si>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</si>
  <si>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</si>
  <si>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</si>
  <si>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</si>
  <si>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</si>
  <si>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</si>
  <si>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</si>
  <si>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</si>
  <si>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</si>
  <si>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</si>
  <si>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</si>
  <si>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</si>
  <si>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</si>
  <si>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</si>
  <si>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</si>
  <si>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</si>
  <si>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</si>
  <si>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</si>
  <si>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</si>
  <si>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</si>
  <si>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</si>
  <si>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</si>
  <si>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</si>
  <si>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</si>
  <si>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</si>
  <si>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</si>
  <si>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</si>
  <si>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</si>
  <si>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</si>
  <si>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</si>
  <si>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</si>
  <si>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</si>
  <si>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</si>
  <si>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</si>
  <si>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</si>
  <si>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</si>
  <si>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Интернет Квант-телеком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</si>
  <si>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</si>
  <si>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</si>
  <si>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</si>
  <si>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</si>
  <si>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43333,38</t>
  </si>
  <si>
    <r>
      <t>именуемый в дальнейшем "Заказчик", в лице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Полновой Елены Федоровны</t>
    </r>
  </si>
  <si>
    <t>Заказчик - Собственники МКД, в лице председателя совета МКД Полнова Е.Ф.</t>
  </si>
  <si>
    <t>31.03.2024 г.</t>
  </si>
  <si>
    <t>за 1 квартал 2024 года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</si>
  <si>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</si>
  <si>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</si>
  <si>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девять тысяч двести два рубля 82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</si>
  <si>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</si>
  <si>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</si>
  <si>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</si>
  <si>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семь тысяч триста тринадцать рублей 40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</si>
  <si>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</si>
  <si>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</si>
  <si>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</si>
  <si>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сорок тысяч пятьсот сорок пять рублей 05 копеек.</t>
  </si>
  <si>
    <t>Предъявлено населению 47267,64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</si>
  <si>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</si>
  <si>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</si>
  <si>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</si>
  <si>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</si>
  <si>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</si>
  <si>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</si>
  <si>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</si>
  <si>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</si>
  <si>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</si>
  <si>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</si>
  <si>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</si>
  <si>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</si>
  <si>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</si>
  <si>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</si>
  <si>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</si>
  <si>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</si>
  <si>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</si>
  <si>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</si>
  <si>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</si>
  <si>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</si>
  <si>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</si>
  <si>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</si>
  <si>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</si>
  <si>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</si>
  <si>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9</t>
  </si>
  <si>
    <t>за 4 квартал 2024 года</t>
  </si>
  <si>
    <t>31.12.2024 г.</t>
  </si>
  <si>
    <t>4 квартал</t>
  </si>
  <si>
    <t>Окраска входных дверей (смета)</t>
  </si>
  <si>
    <t xml:space="preserve">Укладка асфальта </t>
  </si>
  <si>
    <t xml:space="preserve">октябрь </t>
  </si>
  <si>
    <t>ноябрь</t>
  </si>
  <si>
    <t>ч/ч</t>
  </si>
  <si>
    <t xml:space="preserve">           2. Всего за период с "01" 10 2024 г. по "31" 12 2024 г. выполнено работ (оказано услуг) на общую сумму пятьдесят тысяч сто тридцать рублей 28 копеек.</t>
  </si>
  <si>
    <t>Начислено всего 181 202,04</t>
  </si>
  <si>
    <t>Непредвиденные работы 7 ч/ч</t>
  </si>
  <si>
    <t xml:space="preserve">   * Окраска входных дверей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</si>
</sst>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5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3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50</v>
      </c>
      <c r="B3" s="47"/>
      <c r="C3" s="47"/>
      <c r="D3" s="47"/>
      <c r="E3" s="47"/>
    </row>
    <row r="4" spans="1:5" s="1" customFormat="1" ht="15.75" x14ac:dyDescent="0.25">
      <c r="A4" s="22" t="s">
        <v>13</v>
      </c>
      <c r="B4" s="23"/>
      <c r="C4" s="23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47</v>
      </c>
      <c r="B9" s="48"/>
      <c r="C9" s="48"/>
      <c r="D9" s="48"/>
      <c r="E9" s="48"/>
    </row>
    <row r="10" spans="1:5" ht="24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8" t="s">
        <v>42</v>
      </c>
      <c r="B11" s="48"/>
      <c r="C11" s="48"/>
      <c r="D11" s="48"/>
      <c r="E11" s="48"/>
    </row>
    <row r="12" spans="1:5" ht="17.25" customHeight="1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ht="15.75" customHeight="1" x14ac:dyDescent="0.25">
      <c r="A14" s="50" t="s">
        <v>2</v>
      </c>
      <c r="B14" s="53"/>
      <c r="C14" s="53"/>
      <c r="D14" s="53"/>
      <c r="E14" s="53"/>
    </row>
    <row r="15" spans="1:5" ht="19.5" customHeight="1" x14ac:dyDescent="0.25">
      <c r="A15" s="48" t="s">
        <v>43</v>
      </c>
      <c r="B15" s="48"/>
      <c r="C15" s="48"/>
      <c r="D15" s="48"/>
      <c r="E15" s="48"/>
    </row>
    <row r="16" spans="1:5" ht="21" customHeight="1" x14ac:dyDescent="0.25">
      <c r="A16" s="50" t="s">
        <v>16</v>
      </c>
      <c r="B16" s="53"/>
      <c r="C16" s="53"/>
      <c r="D16" s="53"/>
      <c r="E16" s="53"/>
    </row>
    <row r="17" spans="1:10" ht="33" customHeight="1" x14ac:dyDescent="0.25">
      <c r="A17" s="48" t="s">
        <v>17</v>
      </c>
      <c r="B17" s="48"/>
      <c r="C17" s="48"/>
      <c r="D17" s="48"/>
      <c r="E17" s="48"/>
    </row>
    <row r="18" spans="1:10" ht="61.5" customHeight="1" x14ac:dyDescent="0.25">
      <c r="A18" s="48" t="s">
        <v>26</v>
      </c>
      <c r="B18" s="48"/>
      <c r="C18" s="48"/>
      <c r="D18" s="48"/>
      <c r="E18" s="48"/>
    </row>
    <row r="19" spans="1:10" ht="34.5" customHeight="1" x14ac:dyDescent="0.25">
      <c r="A19" s="49" t="s">
        <v>27</v>
      </c>
      <c r="B19" s="49"/>
      <c r="C19" s="49"/>
      <c r="D19" s="49"/>
      <c r="E19" s="49"/>
    </row>
    <row r="20" spans="1:10" ht="21" customHeight="1" x14ac:dyDescent="0.25">
      <c r="A20" s="49"/>
      <c r="B20" s="49"/>
      <c r="C20" s="49"/>
      <c r="D20" s="49"/>
      <c r="E20" s="49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15.06</v>
      </c>
      <c r="E22" s="7">
        <f>D22*F20*G20</f>
        <v>28761.588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8326.728000000001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40</v>
      </c>
      <c r="C24" s="3" t="s">
        <v>29</v>
      </c>
      <c r="D24" s="3"/>
      <c r="E24" s="7">
        <v>1653</v>
      </c>
      <c r="F24" s="16"/>
      <c r="G24" s="16"/>
      <c r="H24" s="16"/>
      <c r="J24" s="17"/>
    </row>
    <row r="25" spans="1:10" s="36" customFormat="1" ht="60" x14ac:dyDescent="0.25">
      <c r="A25" s="32" t="s">
        <v>51</v>
      </c>
      <c r="B25" s="33" t="s">
        <v>52</v>
      </c>
      <c r="C25" s="34" t="s">
        <v>29</v>
      </c>
      <c r="D25" s="34"/>
      <c r="E25" s="35">
        <v>461.5</v>
      </c>
    </row>
    <row r="26" spans="1:10" x14ac:dyDescent="0.25">
      <c r="A26" s="6"/>
      <c r="B26" s="8"/>
      <c r="C26" s="3"/>
      <c r="D26" s="3"/>
      <c r="E26" s="7"/>
      <c r="F26" s="16"/>
      <c r="G26" s="16"/>
      <c r="H26" s="16"/>
      <c r="J26" s="17"/>
    </row>
    <row r="27" spans="1:10" ht="17.25" customHeight="1" x14ac:dyDescent="0.25">
      <c r="A27" s="9" t="s">
        <v>24</v>
      </c>
      <c r="B27" s="10"/>
      <c r="C27" s="11"/>
      <c r="D27" s="11"/>
      <c r="E27" s="12">
        <f>SUM(E22:E26)</f>
        <v>39202.815999999999</v>
      </c>
    </row>
    <row r="28" spans="1:10" ht="18" customHeight="1" x14ac:dyDescent="0.25"/>
    <row r="29" spans="1:10" ht="30.75" customHeight="1" x14ac:dyDescent="0.25">
      <c r="A29" s="55" t="s">
        <v>53</v>
      </c>
      <c r="B29" s="55"/>
      <c r="C29" s="55"/>
      <c r="D29" s="55"/>
      <c r="E29" s="55"/>
    </row>
    <row r="30" spans="1:10" ht="13.9" customHeight="1" x14ac:dyDescent="0.25">
      <c r="A30" s="48" t="s">
        <v>21</v>
      </c>
      <c r="B30" s="48"/>
      <c r="C30" s="48"/>
      <c r="D30" s="48"/>
      <c r="E30" s="48"/>
    </row>
    <row r="31" spans="1:10" ht="30" customHeight="1" x14ac:dyDescent="0.25">
      <c r="A31" s="48" t="s">
        <v>20</v>
      </c>
      <c r="B31" s="48"/>
      <c r="C31" s="48"/>
      <c r="D31" s="48"/>
      <c r="E31" s="48"/>
    </row>
    <row r="32" spans="1:10" x14ac:dyDescent="0.25">
      <c r="A32" s="48" t="s">
        <v>30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6" t="s">
        <v>5</v>
      </c>
      <c r="B34" s="56"/>
      <c r="C34" s="56"/>
      <c r="D34" s="56"/>
      <c r="E34" s="56"/>
    </row>
    <row r="35" spans="1:5" ht="13.9" customHeight="1" x14ac:dyDescent="0.25">
      <c r="A35" s="48" t="s">
        <v>18</v>
      </c>
      <c r="B35" s="48"/>
      <c r="C35" s="48"/>
      <c r="D35" s="48"/>
      <c r="E35" s="48"/>
    </row>
    <row r="36" spans="1:5" x14ac:dyDescent="0.25">
      <c r="A36" s="57" t="s">
        <v>44</v>
      </c>
      <c r="B36" s="57"/>
      <c r="C36" s="57"/>
      <c r="D36" s="57"/>
      <c r="E36" s="57"/>
    </row>
    <row r="37" spans="1:5" x14ac:dyDescent="0.25">
      <c r="B37" s="54" t="s">
        <v>19</v>
      </c>
      <c r="C37" s="54"/>
      <c r="D37" s="54"/>
      <c r="E37" s="5" t="s">
        <v>6</v>
      </c>
    </row>
    <row r="38" spans="1:5" ht="13.9" customHeight="1" x14ac:dyDescent="0.25">
      <c r="A38" s="25"/>
      <c r="B38" s="25"/>
      <c r="C38" s="25"/>
      <c r="D38" s="25"/>
      <c r="E38" s="25"/>
    </row>
    <row r="39" spans="1:5" x14ac:dyDescent="0.25">
      <c r="A39" s="57" t="s">
        <v>48</v>
      </c>
      <c r="B39" s="57"/>
      <c r="C39" s="57"/>
      <c r="D39" s="57"/>
      <c r="E39" s="57"/>
    </row>
    <row r="40" spans="1:5" x14ac:dyDescent="0.25">
      <c r="B40" s="54" t="s">
        <v>19</v>
      </c>
      <c r="C40" s="54"/>
      <c r="D40" s="54"/>
      <c r="E40" s="5" t="s">
        <v>6</v>
      </c>
    </row>
    <row r="43" spans="1:5" x14ac:dyDescent="0.25">
      <c r="A43" s="18" t="s">
        <v>35</v>
      </c>
    </row>
    <row r="44" spans="1:5" x14ac:dyDescent="0.25">
      <c r="A44" s="13" t="s">
        <v>31</v>
      </c>
    </row>
    <row r="45" spans="1:5" x14ac:dyDescent="0.25">
      <c r="A45" s="2" t="s">
        <v>36</v>
      </c>
      <c r="B45" s="14">
        <v>27755.24</v>
      </c>
    </row>
    <row r="46" spans="1:5" x14ac:dyDescent="0.25">
      <c r="A46" s="19" t="s">
        <v>46</v>
      </c>
      <c r="B46" s="15"/>
    </row>
    <row r="47" spans="1:5" x14ac:dyDescent="0.25">
      <c r="A47" s="2" t="s">
        <v>33</v>
      </c>
      <c r="B47" s="15">
        <v>40542.51</v>
      </c>
    </row>
    <row r="48" spans="1:5" x14ac:dyDescent="0.25">
      <c r="A48" s="2" t="s">
        <v>41</v>
      </c>
      <c r="B48" s="15">
        <v>300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24" t="s">
        <v>34</v>
      </c>
      <c r="B50" s="15">
        <f>E27</f>
        <v>39202.815999999999</v>
      </c>
    </row>
    <row r="51" spans="1:2" x14ac:dyDescent="0.25">
      <c r="A51" s="13" t="s">
        <v>32</v>
      </c>
      <c r="B51" s="20">
        <f>B45+B47+B48+B49-B50</f>
        <v>29844.934000000001</v>
      </c>
    </row>
    <row r="54" spans="1:2" x14ac:dyDescent="0.25">
      <c r="B54" s="2">
        <v>27755.24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3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54</v>
      </c>
      <c r="B3" s="47"/>
      <c r="C3" s="47"/>
      <c r="D3" s="47"/>
      <c r="E3" s="47"/>
    </row>
    <row r="4" spans="1:5" s="1" customFormat="1" ht="15.75" x14ac:dyDescent="0.25">
      <c r="A4" s="22" t="s">
        <v>13</v>
      </c>
      <c r="B4" s="23"/>
      <c r="C4" s="23"/>
      <c r="D4" s="28"/>
      <c r="E4" s="27" t="s">
        <v>55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47</v>
      </c>
      <c r="B9" s="48"/>
      <c r="C9" s="48"/>
      <c r="D9" s="48"/>
      <c r="E9" s="48"/>
    </row>
    <row r="10" spans="1:5" ht="24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8" t="s">
        <v>42</v>
      </c>
      <c r="B11" s="48"/>
      <c r="C11" s="48"/>
      <c r="D11" s="48"/>
      <c r="E11" s="48"/>
    </row>
    <row r="12" spans="1:5" ht="17.25" customHeight="1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ht="15.75" customHeight="1" x14ac:dyDescent="0.25">
      <c r="A14" s="50" t="s">
        <v>2</v>
      </c>
      <c r="B14" s="53"/>
      <c r="C14" s="53"/>
      <c r="D14" s="53"/>
      <c r="E14" s="53"/>
    </row>
    <row r="15" spans="1:5" ht="19.5" customHeight="1" x14ac:dyDescent="0.25">
      <c r="A15" s="48" t="s">
        <v>43</v>
      </c>
      <c r="B15" s="48"/>
      <c r="C15" s="48"/>
      <c r="D15" s="48"/>
      <c r="E15" s="48"/>
    </row>
    <row r="16" spans="1:5" ht="21" customHeight="1" x14ac:dyDescent="0.25">
      <c r="A16" s="50" t="s">
        <v>16</v>
      </c>
      <c r="B16" s="53"/>
      <c r="C16" s="53"/>
      <c r="D16" s="53"/>
      <c r="E16" s="53"/>
    </row>
    <row r="17" spans="1:10" ht="33" customHeight="1" x14ac:dyDescent="0.25">
      <c r="A17" s="48" t="s">
        <v>17</v>
      </c>
      <c r="B17" s="48"/>
      <c r="C17" s="48"/>
      <c r="D17" s="48"/>
      <c r="E17" s="48"/>
    </row>
    <row r="18" spans="1:10" ht="61.5" customHeight="1" x14ac:dyDescent="0.25">
      <c r="A18" s="48" t="s">
        <v>26</v>
      </c>
      <c r="B18" s="48"/>
      <c r="C18" s="48"/>
      <c r="D18" s="48"/>
      <c r="E18" s="48"/>
    </row>
    <row r="19" spans="1:10" ht="34.5" customHeight="1" x14ac:dyDescent="0.25">
      <c r="A19" s="49" t="s">
        <v>27</v>
      </c>
      <c r="B19" s="49"/>
      <c r="C19" s="49"/>
      <c r="D19" s="49"/>
      <c r="E19" s="49"/>
    </row>
    <row r="20" spans="1:10" ht="21" customHeight="1" x14ac:dyDescent="0.25">
      <c r="A20" s="49"/>
      <c r="B20" s="49"/>
      <c r="C20" s="49"/>
      <c r="D20" s="49"/>
      <c r="E20" s="49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15.06</v>
      </c>
      <c r="E22" s="7">
        <f>D22*F20*G20</f>
        <v>28761.588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8326.728000000001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56</v>
      </c>
      <c r="C24" s="3" t="s">
        <v>29</v>
      </c>
      <c r="D24" s="3"/>
      <c r="E24" s="7">
        <v>225.08</v>
      </c>
      <c r="F24" s="16"/>
      <c r="G24" s="16"/>
      <c r="H24" s="16"/>
      <c r="J24" s="17"/>
    </row>
    <row r="25" spans="1:10" x14ac:dyDescent="0.25">
      <c r="A25" s="6"/>
      <c r="B25" s="8"/>
      <c r="C25" s="3"/>
      <c r="D25" s="3"/>
      <c r="E25" s="7"/>
      <c r="F25" s="16"/>
      <c r="G25" s="16"/>
      <c r="H25" s="16"/>
      <c r="J25" s="17"/>
    </row>
    <row r="26" spans="1:10" ht="17.25" customHeight="1" x14ac:dyDescent="0.25">
      <c r="A26" s="9" t="s">
        <v>24</v>
      </c>
      <c r="B26" s="10"/>
      <c r="C26" s="11"/>
      <c r="D26" s="11"/>
      <c r="E26" s="12">
        <f>SUM(E22:E25)</f>
        <v>37313.396000000001</v>
      </c>
    </row>
    <row r="27" spans="1:10" ht="18" customHeight="1" x14ac:dyDescent="0.25"/>
    <row r="28" spans="1:10" ht="30.75" customHeight="1" x14ac:dyDescent="0.25">
      <c r="A28" s="55" t="s">
        <v>57</v>
      </c>
      <c r="B28" s="55"/>
      <c r="C28" s="55"/>
      <c r="D28" s="55"/>
      <c r="E28" s="55"/>
    </row>
    <row r="29" spans="1:10" ht="13.9" customHeight="1" x14ac:dyDescent="0.25">
      <c r="A29" s="48" t="s">
        <v>21</v>
      </c>
      <c r="B29" s="48"/>
      <c r="C29" s="48"/>
      <c r="D29" s="48"/>
      <c r="E29" s="48"/>
    </row>
    <row r="30" spans="1:10" ht="30" customHeight="1" x14ac:dyDescent="0.25">
      <c r="A30" s="48" t="s">
        <v>20</v>
      </c>
      <c r="B30" s="48"/>
      <c r="C30" s="48"/>
      <c r="D30" s="48"/>
      <c r="E30" s="48"/>
    </row>
    <row r="31" spans="1:10" x14ac:dyDescent="0.25">
      <c r="A31" s="48" t="s">
        <v>30</v>
      </c>
      <c r="B31" s="48"/>
      <c r="C31" s="48"/>
      <c r="D31" s="48"/>
      <c r="E31" s="48"/>
    </row>
    <row r="32" spans="1:10" x14ac:dyDescent="0.25">
      <c r="A32" s="48" t="s">
        <v>18</v>
      </c>
      <c r="B32" s="48"/>
      <c r="C32" s="48"/>
      <c r="D32" s="48"/>
      <c r="E32" s="48"/>
    </row>
    <row r="33" spans="1:5" x14ac:dyDescent="0.25">
      <c r="A33" s="56" t="s">
        <v>5</v>
      </c>
      <c r="B33" s="56"/>
      <c r="C33" s="56"/>
      <c r="D33" s="56"/>
      <c r="E33" s="56"/>
    </row>
    <row r="34" spans="1:5" ht="13.9" customHeight="1" x14ac:dyDescent="0.25">
      <c r="A34" s="48" t="s">
        <v>18</v>
      </c>
      <c r="B34" s="48"/>
      <c r="C34" s="48"/>
      <c r="D34" s="48"/>
      <c r="E34" s="48"/>
    </row>
    <row r="35" spans="1:5" x14ac:dyDescent="0.25">
      <c r="A35" s="57" t="s">
        <v>44</v>
      </c>
      <c r="B35" s="57"/>
      <c r="C35" s="57"/>
      <c r="D35" s="57"/>
      <c r="E35" s="57"/>
    </row>
    <row r="36" spans="1:5" x14ac:dyDescent="0.25">
      <c r="B36" s="54" t="s">
        <v>19</v>
      </c>
      <c r="C36" s="54"/>
      <c r="D36" s="54"/>
      <c r="E36" s="5" t="s">
        <v>6</v>
      </c>
    </row>
    <row r="37" spans="1:5" ht="13.9" customHeight="1" x14ac:dyDescent="0.25">
      <c r="A37" s="30"/>
      <c r="B37" s="30"/>
      <c r="C37" s="30"/>
      <c r="D37" s="30"/>
      <c r="E37" s="30"/>
    </row>
    <row r="38" spans="1:5" x14ac:dyDescent="0.25">
      <c r="A38" s="57" t="s">
        <v>48</v>
      </c>
      <c r="B38" s="57"/>
      <c r="C38" s="57"/>
      <c r="D38" s="57"/>
      <c r="E38" s="57"/>
    </row>
    <row r="39" spans="1:5" x14ac:dyDescent="0.25">
      <c r="B39" s="54" t="s">
        <v>19</v>
      </c>
      <c r="C39" s="54"/>
      <c r="D39" s="54"/>
      <c r="E39" s="5" t="s">
        <v>6</v>
      </c>
    </row>
    <row r="42" spans="1:5" x14ac:dyDescent="0.25">
      <c r="A42" s="18" t="s">
        <v>35</v>
      </c>
    </row>
    <row r="43" spans="1:5" x14ac:dyDescent="0.25">
      <c r="A43" s="13" t="s">
        <v>31</v>
      </c>
    </row>
    <row r="44" spans="1:5" x14ac:dyDescent="0.25">
      <c r="A44" s="2" t="s">
        <v>36</v>
      </c>
      <c r="B44" s="14">
        <f>'1кв'!B51</f>
        <v>29844.934000000001</v>
      </c>
    </row>
    <row r="45" spans="1:5" x14ac:dyDescent="0.25">
      <c r="A45" s="19" t="s">
        <v>46</v>
      </c>
      <c r="B45" s="15"/>
    </row>
    <row r="46" spans="1:5" x14ac:dyDescent="0.25">
      <c r="A46" s="2" t="s">
        <v>33</v>
      </c>
      <c r="B46" s="15">
        <v>46249.24</v>
      </c>
    </row>
    <row r="47" spans="1:5" x14ac:dyDescent="0.25">
      <c r="A47" s="2" t="s">
        <v>41</v>
      </c>
      <c r="B47" s="15">
        <v>300</v>
      </c>
    </row>
    <row r="48" spans="1:5" x14ac:dyDescent="0.25">
      <c r="A48" s="2" t="s">
        <v>45</v>
      </c>
      <c r="B48" s="15">
        <f>150*3</f>
        <v>450</v>
      </c>
    </row>
    <row r="49" spans="1:2" ht="30" x14ac:dyDescent="0.25">
      <c r="A49" s="29" t="s">
        <v>34</v>
      </c>
      <c r="B49" s="15">
        <f>E26</f>
        <v>37313.396000000001</v>
      </c>
    </row>
    <row r="50" spans="1:2" x14ac:dyDescent="0.25">
      <c r="A50" s="13" t="s">
        <v>32</v>
      </c>
      <c r="B50" s="20">
        <f>B44+B46+B47+B48-B49</f>
        <v>39530.777999999998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3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58</v>
      </c>
      <c r="B3" s="47"/>
      <c r="C3" s="47"/>
      <c r="D3" s="47"/>
      <c r="E3" s="47"/>
    </row>
    <row r="4" spans="1:5" s="1" customFormat="1" ht="15.75" x14ac:dyDescent="0.25">
      <c r="A4" s="22" t="s">
        <v>13</v>
      </c>
      <c r="B4" s="23"/>
      <c r="C4" s="23"/>
      <c r="D4" s="28"/>
      <c r="E4" s="27" t="s">
        <v>59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47</v>
      </c>
      <c r="B9" s="48"/>
      <c r="C9" s="48"/>
      <c r="D9" s="48"/>
      <c r="E9" s="48"/>
    </row>
    <row r="10" spans="1:5" ht="24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8" t="s">
        <v>42</v>
      </c>
      <c r="B11" s="48"/>
      <c r="C11" s="48"/>
      <c r="D11" s="48"/>
      <c r="E11" s="48"/>
    </row>
    <row r="12" spans="1:5" ht="17.25" customHeight="1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ht="15.75" customHeight="1" x14ac:dyDescent="0.25">
      <c r="A14" s="50" t="s">
        <v>2</v>
      </c>
      <c r="B14" s="53"/>
      <c r="C14" s="53"/>
      <c r="D14" s="53"/>
      <c r="E14" s="53"/>
    </row>
    <row r="15" spans="1:5" ht="19.5" customHeight="1" x14ac:dyDescent="0.25">
      <c r="A15" s="48" t="s">
        <v>43</v>
      </c>
      <c r="B15" s="48"/>
      <c r="C15" s="48"/>
      <c r="D15" s="48"/>
      <c r="E15" s="48"/>
    </row>
    <row r="16" spans="1:5" ht="21" customHeight="1" x14ac:dyDescent="0.25">
      <c r="A16" s="50" t="s">
        <v>16</v>
      </c>
      <c r="B16" s="53"/>
      <c r="C16" s="53"/>
      <c r="D16" s="53"/>
      <c r="E16" s="53"/>
    </row>
    <row r="17" spans="1:10" ht="33" customHeight="1" x14ac:dyDescent="0.25">
      <c r="A17" s="48" t="s">
        <v>17</v>
      </c>
      <c r="B17" s="48"/>
      <c r="C17" s="48"/>
      <c r="D17" s="48"/>
      <c r="E17" s="48"/>
    </row>
    <row r="18" spans="1:10" ht="61.5" customHeight="1" x14ac:dyDescent="0.25">
      <c r="A18" s="48" t="s">
        <v>26</v>
      </c>
      <c r="B18" s="48"/>
      <c r="C18" s="48"/>
      <c r="D18" s="48"/>
      <c r="E18" s="48"/>
    </row>
    <row r="19" spans="1:10" ht="34.5" customHeight="1" x14ac:dyDescent="0.25">
      <c r="A19" s="49" t="s">
        <v>27</v>
      </c>
      <c r="B19" s="49"/>
      <c r="C19" s="49"/>
      <c r="D19" s="49"/>
      <c r="E19" s="49"/>
    </row>
    <row r="20" spans="1:10" ht="21" customHeight="1" x14ac:dyDescent="0.25">
      <c r="A20" s="49"/>
      <c r="B20" s="49"/>
      <c r="C20" s="49"/>
      <c r="D20" s="49"/>
      <c r="E20" s="49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16.55</v>
      </c>
      <c r="E22" s="7">
        <f>D22*F20*G20</f>
        <v>31607.190000000002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8937.8639999999996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60</v>
      </c>
      <c r="C24" s="3" t="s">
        <v>29</v>
      </c>
      <c r="D24" s="3"/>
      <c r="E24" s="7">
        <v>0</v>
      </c>
      <c r="F24" s="16"/>
      <c r="G24" s="16"/>
      <c r="H24" s="16"/>
      <c r="J24" s="17"/>
    </row>
    <row r="25" spans="1:10" x14ac:dyDescent="0.25">
      <c r="A25" s="6"/>
      <c r="B25" s="8"/>
      <c r="C25" s="3"/>
      <c r="D25" s="3"/>
      <c r="E25" s="7"/>
      <c r="F25" s="16"/>
      <c r="G25" s="16"/>
      <c r="H25" s="16"/>
      <c r="J25" s="17"/>
    </row>
    <row r="26" spans="1:10" ht="17.25" customHeight="1" x14ac:dyDescent="0.25">
      <c r="A26" s="9" t="s">
        <v>24</v>
      </c>
      <c r="B26" s="10"/>
      <c r="C26" s="11"/>
      <c r="D26" s="11"/>
      <c r="E26" s="12">
        <f>SUM(E22:E25)</f>
        <v>40545.054000000004</v>
      </c>
    </row>
    <row r="27" spans="1:10" ht="18" customHeight="1" x14ac:dyDescent="0.25"/>
    <row r="28" spans="1:10" ht="30.75" customHeight="1" x14ac:dyDescent="0.25">
      <c r="A28" s="55" t="s">
        <v>61</v>
      </c>
      <c r="B28" s="55"/>
      <c r="C28" s="55"/>
      <c r="D28" s="55"/>
      <c r="E28" s="55"/>
    </row>
    <row r="29" spans="1:10" ht="13.9" customHeight="1" x14ac:dyDescent="0.25">
      <c r="A29" s="48" t="s">
        <v>21</v>
      </c>
      <c r="B29" s="48"/>
      <c r="C29" s="48"/>
      <c r="D29" s="48"/>
      <c r="E29" s="48"/>
    </row>
    <row r="30" spans="1:10" ht="30" customHeight="1" x14ac:dyDescent="0.25">
      <c r="A30" s="48" t="s">
        <v>20</v>
      </c>
      <c r="B30" s="48"/>
      <c r="C30" s="48"/>
      <c r="D30" s="48"/>
      <c r="E30" s="48"/>
    </row>
    <row r="31" spans="1:10" x14ac:dyDescent="0.25">
      <c r="A31" s="48" t="s">
        <v>30</v>
      </c>
      <c r="B31" s="48"/>
      <c r="C31" s="48"/>
      <c r="D31" s="48"/>
      <c r="E31" s="48"/>
    </row>
    <row r="32" spans="1:10" x14ac:dyDescent="0.25">
      <c r="A32" s="48" t="s">
        <v>18</v>
      </c>
      <c r="B32" s="48"/>
      <c r="C32" s="48"/>
      <c r="D32" s="48"/>
      <c r="E32" s="48"/>
    </row>
    <row r="33" spans="1:5" x14ac:dyDescent="0.25">
      <c r="A33" s="56" t="s">
        <v>5</v>
      </c>
      <c r="B33" s="56"/>
      <c r="C33" s="56"/>
      <c r="D33" s="56"/>
      <c r="E33" s="56"/>
    </row>
    <row r="34" spans="1:5" ht="13.9" customHeight="1" x14ac:dyDescent="0.25">
      <c r="A34" s="48" t="s">
        <v>18</v>
      </c>
      <c r="B34" s="48"/>
      <c r="C34" s="48"/>
      <c r="D34" s="48"/>
      <c r="E34" s="48"/>
    </row>
    <row r="35" spans="1:5" x14ac:dyDescent="0.25">
      <c r="A35" s="57" t="s">
        <v>44</v>
      </c>
      <c r="B35" s="57"/>
      <c r="C35" s="57"/>
      <c r="D35" s="57"/>
      <c r="E35" s="57"/>
    </row>
    <row r="36" spans="1:5" x14ac:dyDescent="0.25">
      <c r="B36" s="54" t="s">
        <v>19</v>
      </c>
      <c r="C36" s="54"/>
      <c r="D36" s="54"/>
      <c r="E36" s="5" t="s">
        <v>6</v>
      </c>
    </row>
    <row r="37" spans="1:5" ht="13.9" customHeight="1" x14ac:dyDescent="0.25">
      <c r="A37" s="38"/>
      <c r="B37" s="38"/>
      <c r="C37" s="38"/>
      <c r="D37" s="38"/>
      <c r="E37" s="38"/>
    </row>
    <row r="38" spans="1:5" x14ac:dyDescent="0.25">
      <c r="A38" s="57" t="s">
        <v>48</v>
      </c>
      <c r="B38" s="57"/>
      <c r="C38" s="57"/>
      <c r="D38" s="57"/>
      <c r="E38" s="57"/>
    </row>
    <row r="39" spans="1:5" x14ac:dyDescent="0.25">
      <c r="B39" s="54" t="s">
        <v>19</v>
      </c>
      <c r="C39" s="54"/>
      <c r="D39" s="54"/>
      <c r="E39" s="5" t="s">
        <v>6</v>
      </c>
    </row>
    <row r="42" spans="1:5" x14ac:dyDescent="0.25">
      <c r="A42" s="18" t="s">
        <v>35</v>
      </c>
    </row>
    <row r="43" spans="1:5" x14ac:dyDescent="0.25">
      <c r="A43" s="13" t="s">
        <v>31</v>
      </c>
    </row>
    <row r="44" spans="1:5" x14ac:dyDescent="0.25">
      <c r="A44" s="2" t="s">
        <v>36</v>
      </c>
      <c r="B44" s="14">
        <f>'2кв'!B50</f>
        <v>39530.777999999998</v>
      </c>
    </row>
    <row r="45" spans="1:5" x14ac:dyDescent="0.25">
      <c r="A45" s="19" t="s">
        <v>62</v>
      </c>
      <c r="B45" s="15"/>
    </row>
    <row r="46" spans="1:5" x14ac:dyDescent="0.25">
      <c r="A46" s="2" t="s">
        <v>33</v>
      </c>
      <c r="B46" s="15">
        <v>44662.65</v>
      </c>
    </row>
    <row r="47" spans="1:5" x14ac:dyDescent="0.25">
      <c r="A47" s="2" t="s">
        <v>45</v>
      </c>
      <c r="B47" s="15">
        <f>150*2</f>
        <v>300</v>
      </c>
    </row>
    <row r="48" spans="1:5" ht="30" x14ac:dyDescent="0.25">
      <c r="A48" s="37" t="s">
        <v>34</v>
      </c>
      <c r="B48" s="15">
        <f>E26</f>
        <v>40545.054000000004</v>
      </c>
    </row>
    <row r="49" spans="1:2" x14ac:dyDescent="0.25">
      <c r="A49" s="13" t="s">
        <v>32</v>
      </c>
      <c r="B49" s="20">
        <f>B44+B46+B47-B48</f>
        <v>43948.373999999996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5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3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88</v>
      </c>
      <c r="B3" s="47"/>
      <c r="C3" s="47"/>
      <c r="D3" s="47"/>
      <c r="E3" s="47"/>
    </row>
    <row r="4" spans="1:5" s="1" customFormat="1" ht="15.75" x14ac:dyDescent="0.25">
      <c r="A4" s="22" t="s">
        <v>13</v>
      </c>
      <c r="B4" s="23"/>
      <c r="C4" s="23"/>
      <c r="D4" s="28"/>
      <c r="E4" s="27" t="s">
        <v>89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3" t="s">
        <v>25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47</v>
      </c>
      <c r="B9" s="48"/>
      <c r="C9" s="48"/>
      <c r="D9" s="48"/>
      <c r="E9" s="48"/>
    </row>
    <row r="10" spans="1:5" ht="24" customHeight="1" x14ac:dyDescent="0.25">
      <c r="A10" s="51" t="s">
        <v>14</v>
      </c>
      <c r="B10" s="52"/>
      <c r="C10" s="52"/>
      <c r="D10" s="52"/>
      <c r="E10" s="52"/>
    </row>
    <row r="11" spans="1:5" ht="30.75" customHeight="1" x14ac:dyDescent="0.25">
      <c r="A11" s="48" t="s">
        <v>42</v>
      </c>
      <c r="B11" s="48"/>
      <c r="C11" s="48"/>
      <c r="D11" s="48"/>
      <c r="E11" s="48"/>
    </row>
    <row r="12" spans="1:5" ht="17.25" customHeight="1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ht="15.75" customHeight="1" x14ac:dyDescent="0.25">
      <c r="A14" s="50" t="s">
        <v>2</v>
      </c>
      <c r="B14" s="53"/>
      <c r="C14" s="53"/>
      <c r="D14" s="53"/>
      <c r="E14" s="53"/>
    </row>
    <row r="15" spans="1:5" ht="19.5" customHeight="1" x14ac:dyDescent="0.25">
      <c r="A15" s="48" t="s">
        <v>43</v>
      </c>
      <c r="B15" s="48"/>
      <c r="C15" s="48"/>
      <c r="D15" s="48"/>
      <c r="E15" s="48"/>
    </row>
    <row r="16" spans="1:5" ht="21" customHeight="1" x14ac:dyDescent="0.25">
      <c r="A16" s="50" t="s">
        <v>16</v>
      </c>
      <c r="B16" s="53"/>
      <c r="C16" s="53"/>
      <c r="D16" s="53"/>
      <c r="E16" s="53"/>
    </row>
    <row r="17" spans="1:10" ht="33" customHeight="1" x14ac:dyDescent="0.25">
      <c r="A17" s="48" t="s">
        <v>17</v>
      </c>
      <c r="B17" s="48"/>
      <c r="C17" s="48"/>
      <c r="D17" s="48"/>
      <c r="E17" s="48"/>
    </row>
    <row r="18" spans="1:10" ht="61.5" customHeight="1" x14ac:dyDescent="0.25">
      <c r="A18" s="48" t="s">
        <v>26</v>
      </c>
      <c r="B18" s="48"/>
      <c r="C18" s="48"/>
      <c r="D18" s="48"/>
      <c r="E18" s="48"/>
    </row>
    <row r="19" spans="1:10" ht="34.5" customHeight="1" x14ac:dyDescent="0.25">
      <c r="A19" s="49" t="s">
        <v>27</v>
      </c>
      <c r="B19" s="49"/>
      <c r="C19" s="49"/>
      <c r="D19" s="49"/>
      <c r="E19" s="49"/>
    </row>
    <row r="20" spans="1:10" ht="21" customHeight="1" x14ac:dyDescent="0.25">
      <c r="A20" s="49"/>
      <c r="B20" s="49"/>
      <c r="C20" s="49"/>
      <c r="D20" s="49"/>
      <c r="E20" s="49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1" t="s">
        <v>39</v>
      </c>
      <c r="B22" s="8" t="s">
        <v>37</v>
      </c>
      <c r="C22" s="3" t="s">
        <v>4</v>
      </c>
      <c r="D22" s="3">
        <v>16.55</v>
      </c>
      <c r="E22" s="7">
        <f>D22*F20*G20</f>
        <v>31607.190000000002</v>
      </c>
      <c r="F22" s="16"/>
      <c r="G22" s="16"/>
      <c r="H22" s="16"/>
      <c r="J22" s="17"/>
    </row>
    <row r="23" spans="1:10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8937.8639999999996</v>
      </c>
      <c r="F23" s="16"/>
      <c r="G23" s="16"/>
      <c r="H23" s="16"/>
      <c r="J23" s="17"/>
    </row>
    <row r="24" spans="1:10" x14ac:dyDescent="0.25">
      <c r="A24" s="6" t="s">
        <v>28</v>
      </c>
      <c r="B24" s="8" t="s">
        <v>90</v>
      </c>
      <c r="C24" s="3" t="s">
        <v>29</v>
      </c>
      <c r="D24" s="3"/>
      <c r="E24" s="7">
        <v>2506.81</v>
      </c>
      <c r="F24" s="16"/>
      <c r="G24" s="16"/>
      <c r="H24" s="16"/>
      <c r="J24" s="17"/>
    </row>
    <row r="25" spans="1:10" x14ac:dyDescent="0.25">
      <c r="A25" s="6" t="s">
        <v>91</v>
      </c>
      <c r="B25" s="8" t="s">
        <v>93</v>
      </c>
      <c r="C25" s="3" t="s">
        <v>29</v>
      </c>
      <c r="D25" s="3"/>
      <c r="E25" s="7">
        <v>5074.74</v>
      </c>
      <c r="F25" s="16"/>
      <c r="G25" s="16"/>
      <c r="H25" s="16"/>
      <c r="J25" s="17"/>
    </row>
    <row r="26" spans="1:10" x14ac:dyDescent="0.25">
      <c r="A26" s="6" t="s">
        <v>92</v>
      </c>
      <c r="B26" s="8" t="s">
        <v>94</v>
      </c>
      <c r="C26" s="3" t="s">
        <v>95</v>
      </c>
      <c r="D26" s="3">
        <v>7</v>
      </c>
      <c r="E26" s="7">
        <f>D26*286.24</f>
        <v>2003.68</v>
      </c>
      <c r="F26" s="16"/>
      <c r="G26" s="16"/>
      <c r="H26" s="16"/>
      <c r="J26" s="17"/>
    </row>
    <row r="27" spans="1:10" x14ac:dyDescent="0.25">
      <c r="A27" s="6"/>
      <c r="B27" s="8"/>
      <c r="C27" s="3"/>
      <c r="D27" s="3"/>
      <c r="E27" s="7"/>
      <c r="F27" s="16"/>
      <c r="G27" s="16"/>
      <c r="H27" s="16"/>
      <c r="J27" s="17"/>
    </row>
    <row r="28" spans="1:10" ht="17.25" customHeight="1" x14ac:dyDescent="0.25">
      <c r="A28" s="9" t="s">
        <v>24</v>
      </c>
      <c r="B28" s="10"/>
      <c r="C28" s="11"/>
      <c r="D28" s="11"/>
      <c r="E28" s="12">
        <f>SUM(E22:E27)</f>
        <v>50130.284</v>
      </c>
    </row>
    <row r="29" spans="1:10" ht="18" customHeight="1" x14ac:dyDescent="0.25"/>
    <row r="30" spans="1:10" ht="30.75" customHeight="1" x14ac:dyDescent="0.25">
      <c r="A30" s="55" t="s">
        <v>96</v>
      </c>
      <c r="B30" s="55"/>
      <c r="C30" s="55"/>
      <c r="D30" s="55"/>
      <c r="E30" s="55"/>
    </row>
    <row r="31" spans="1:10" ht="27.75" customHeight="1" x14ac:dyDescent="0.25">
      <c r="A31" s="48" t="s">
        <v>21</v>
      </c>
      <c r="B31" s="48"/>
      <c r="C31" s="48"/>
      <c r="D31" s="48"/>
      <c r="E31" s="48"/>
    </row>
    <row r="32" spans="1:10" x14ac:dyDescent="0.25">
      <c r="A32" s="48" t="s">
        <v>20</v>
      </c>
      <c r="B32" s="48"/>
      <c r="C32" s="48"/>
      <c r="D32" s="48"/>
      <c r="E32" s="48"/>
    </row>
    <row r="33" spans="1:5" x14ac:dyDescent="0.25">
      <c r="A33" s="48" t="s">
        <v>30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6" t="s">
        <v>5</v>
      </c>
      <c r="B35" s="56"/>
      <c r="C35" s="56"/>
      <c r="D35" s="56"/>
      <c r="E35" s="56"/>
    </row>
    <row r="36" spans="1:5" ht="13.9" customHeight="1" x14ac:dyDescent="0.25">
      <c r="A36" s="48" t="s">
        <v>18</v>
      </c>
      <c r="B36" s="48"/>
      <c r="C36" s="48"/>
      <c r="D36" s="48"/>
      <c r="E36" s="48"/>
    </row>
    <row r="37" spans="1:5" x14ac:dyDescent="0.25">
      <c r="A37" s="57" t="s">
        <v>44</v>
      </c>
      <c r="B37" s="57"/>
      <c r="C37" s="57"/>
      <c r="D37" s="57"/>
      <c r="E37" s="57"/>
    </row>
    <row r="38" spans="1:5" x14ac:dyDescent="0.25">
      <c r="B38" s="54" t="s">
        <v>19</v>
      </c>
      <c r="C38" s="54"/>
      <c r="D38" s="54"/>
      <c r="E38" s="5" t="s">
        <v>6</v>
      </c>
    </row>
    <row r="39" spans="1:5" ht="13.9" customHeight="1" x14ac:dyDescent="0.25">
      <c r="A39" s="41"/>
      <c r="B39" s="41"/>
      <c r="C39" s="41"/>
      <c r="D39" s="41"/>
      <c r="E39" s="41"/>
    </row>
    <row r="40" spans="1:5" x14ac:dyDescent="0.25">
      <c r="A40" s="57" t="s">
        <v>48</v>
      </c>
      <c r="B40" s="57"/>
      <c r="C40" s="57"/>
      <c r="D40" s="57"/>
      <c r="E40" s="57"/>
    </row>
    <row r="41" spans="1:5" x14ac:dyDescent="0.25">
      <c r="B41" s="54" t="s">
        <v>19</v>
      </c>
      <c r="C41" s="54"/>
      <c r="D41" s="54"/>
      <c r="E41" s="5" t="s">
        <v>6</v>
      </c>
    </row>
    <row r="44" spans="1:5" x14ac:dyDescent="0.25">
      <c r="A44" s="18" t="s">
        <v>35</v>
      </c>
    </row>
    <row r="45" spans="1:5" x14ac:dyDescent="0.25">
      <c r="A45" s="13" t="s">
        <v>31</v>
      </c>
    </row>
    <row r="46" spans="1:5" x14ac:dyDescent="0.25">
      <c r="A46" s="2" t="s">
        <v>36</v>
      </c>
      <c r="B46" s="14">
        <f>'3кв'!B49</f>
        <v>43948.373999999996</v>
      </c>
    </row>
    <row r="47" spans="1:5" x14ac:dyDescent="0.25">
      <c r="A47" s="19" t="s">
        <v>62</v>
      </c>
      <c r="B47" s="15"/>
    </row>
    <row r="48" spans="1:5" x14ac:dyDescent="0.25">
      <c r="A48" s="2" t="s">
        <v>33</v>
      </c>
      <c r="B48" s="15">
        <v>50321.41</v>
      </c>
    </row>
    <row r="49" spans="1:2" x14ac:dyDescent="0.25">
      <c r="B49" s="15"/>
    </row>
    <row r="50" spans="1:2" ht="30" x14ac:dyDescent="0.25">
      <c r="A50" s="40" t="s">
        <v>34</v>
      </c>
      <c r="B50" s="15">
        <f>E28</f>
        <v>50130.284</v>
      </c>
    </row>
    <row r="51" spans="1:2" x14ac:dyDescent="0.25">
      <c r="A51" s="13" t="s">
        <v>32</v>
      </c>
      <c r="B51" s="20">
        <f>B46+B48+B49-B50</f>
        <v>44139.5</v>
      </c>
    </row>
  </sheetData>
  <mergeCells count="29">
    <mergeCell ref="A36:E36"/>
    <mergeCell ref="A37:E37"/>
    <mergeCell ref="B38:D38"/>
    <mergeCell ref="A40:E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22" zoomScaleSheetLayoutView="100" workbookViewId="0">
      <selection activeCell="C26" sqref="C26"/>
    </sheetView>
  </sheetViews>
  <sheetFormatPr defaultRowHeight="15.75" x14ac:dyDescent="0.25"/>
  <cols>
    <col min="1" max="1" width="10.5703125" style="60" customWidth="1"/>
    <col min="2" max="2" width="65.42578125" style="60" customWidth="1"/>
    <col min="3" max="3" width="15.28515625" style="60" customWidth="1"/>
    <col min="4" max="4" width="11.8554687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5" x14ac:dyDescent="0.25">
      <c r="A1" s="58" t="s">
        <v>63</v>
      </c>
      <c r="B1" s="58"/>
      <c r="C1" s="58"/>
      <c r="D1" s="59"/>
    </row>
    <row r="2" spans="1:5" x14ac:dyDescent="0.25">
      <c r="A2" s="61" t="s">
        <v>64</v>
      </c>
      <c r="B2" s="61"/>
      <c r="C2" s="61"/>
      <c r="D2" s="62"/>
    </row>
    <row r="3" spans="1:5" x14ac:dyDescent="0.25">
      <c r="A3" s="61" t="s">
        <v>65</v>
      </c>
      <c r="B3" s="61"/>
      <c r="C3" s="61"/>
      <c r="D3" s="62"/>
    </row>
    <row r="4" spans="1:5" x14ac:dyDescent="0.25">
      <c r="A4" s="58" t="s">
        <v>87</v>
      </c>
      <c r="B4" s="58"/>
      <c r="C4" s="58"/>
      <c r="D4" s="59"/>
    </row>
    <row r="5" spans="1:5" x14ac:dyDescent="0.25">
      <c r="A5" s="63"/>
      <c r="B5" s="63"/>
      <c r="C5" s="63"/>
      <c r="D5" s="1"/>
    </row>
    <row r="6" spans="1:5" x14ac:dyDescent="0.25">
      <c r="A6" s="62"/>
      <c r="B6" s="64" t="s">
        <v>66</v>
      </c>
      <c r="C6" s="65">
        <f>'1кв'!B45</f>
        <v>27755.24</v>
      </c>
      <c r="D6" s="66"/>
    </row>
    <row r="7" spans="1:5" x14ac:dyDescent="0.25">
      <c r="A7" s="67" t="s">
        <v>67</v>
      </c>
      <c r="B7" s="64" t="s">
        <v>97</v>
      </c>
      <c r="C7" s="65"/>
      <c r="D7" s="66"/>
    </row>
    <row r="8" spans="1:5" x14ac:dyDescent="0.25">
      <c r="B8" s="68" t="s">
        <v>68</v>
      </c>
      <c r="C8" s="69">
        <f>'1кв'!B47+'2кв'!B46+'3кв'!B46+'4кв'!B48</f>
        <v>181775.81</v>
      </c>
      <c r="D8" s="70"/>
    </row>
    <row r="9" spans="1:5" ht="31.5" x14ac:dyDescent="0.25">
      <c r="B9" s="21" t="s">
        <v>69</v>
      </c>
      <c r="C9" s="69">
        <f>'1кв'!B49+'2кв'!B48+'3кв'!B47</f>
        <v>1200</v>
      </c>
      <c r="D9" s="70"/>
    </row>
    <row r="10" spans="1:5" ht="31.5" x14ac:dyDescent="0.25">
      <c r="B10" s="21" t="s">
        <v>70</v>
      </c>
      <c r="C10" s="69">
        <f>'1кв'!B48+'2кв'!B47</f>
        <v>600</v>
      </c>
      <c r="D10" s="70"/>
    </row>
    <row r="11" spans="1:5" x14ac:dyDescent="0.25">
      <c r="A11" s="23"/>
      <c r="B11" s="68" t="s">
        <v>71</v>
      </c>
      <c r="C11" s="71">
        <f>SUM(C8:C10)</f>
        <v>183575.81</v>
      </c>
      <c r="D11" s="66"/>
    </row>
    <row r="12" spans="1:5" x14ac:dyDescent="0.25">
      <c r="A12" s="1"/>
      <c r="B12" s="72"/>
      <c r="C12" s="72"/>
      <c r="D12" s="73"/>
    </row>
    <row r="13" spans="1:5" x14ac:dyDescent="0.25">
      <c r="A13" s="74" t="s">
        <v>72</v>
      </c>
      <c r="B13" s="21" t="s">
        <v>39</v>
      </c>
      <c r="C13" s="69">
        <f>'1кв'!E22+'2кв'!E22+'3кв'!E22+'4кв'!E22</f>
        <v>120737.55600000001</v>
      </c>
      <c r="D13" s="73"/>
    </row>
    <row r="14" spans="1:5" x14ac:dyDescent="0.25">
      <c r="A14" s="74"/>
      <c r="B14" s="21" t="s">
        <v>38</v>
      </c>
      <c r="C14" s="69">
        <f>'1кв'!E23+'2кв'!E23+'3кв'!E23+'4кв'!E23</f>
        <v>34529.184000000001</v>
      </c>
      <c r="D14" s="73"/>
    </row>
    <row r="15" spans="1:5" x14ac:dyDescent="0.25">
      <c r="A15" s="1"/>
      <c r="B15" s="21" t="s">
        <v>28</v>
      </c>
      <c r="C15" s="69">
        <f>'1кв'!E24+'2кв'!E24+'3кв'!E24+'4кв'!E24</f>
        <v>4384.8899999999994</v>
      </c>
      <c r="D15" s="73"/>
      <c r="E15" s="75"/>
    </row>
    <row r="16" spans="1:5" x14ac:dyDescent="0.25">
      <c r="A16" s="74"/>
      <c r="B16" s="21" t="s">
        <v>98</v>
      </c>
      <c r="C16" s="69">
        <f>'4кв'!E26</f>
        <v>2003.68</v>
      </c>
      <c r="D16" s="73"/>
    </row>
    <row r="17" spans="1:5" x14ac:dyDescent="0.25">
      <c r="A17" s="74"/>
      <c r="B17" s="21" t="s">
        <v>73</v>
      </c>
      <c r="C17" s="69">
        <f>SUM(C18:C21)</f>
        <v>5536.24</v>
      </c>
      <c r="D17" s="73"/>
    </row>
    <row r="18" spans="1:5" x14ac:dyDescent="0.25">
      <c r="A18" s="74"/>
      <c r="B18" s="21" t="s">
        <v>74</v>
      </c>
      <c r="C18" s="69"/>
      <c r="D18" s="73"/>
    </row>
    <row r="19" spans="1:5" ht="31.5" x14ac:dyDescent="0.25">
      <c r="A19" s="74"/>
      <c r="B19" s="21" t="s">
        <v>75</v>
      </c>
      <c r="C19" s="69">
        <f>'1кв'!E25</f>
        <v>461.5</v>
      </c>
      <c r="D19" s="73"/>
    </row>
    <row r="20" spans="1:5" x14ac:dyDescent="0.25">
      <c r="A20" s="74"/>
      <c r="B20" s="21" t="s">
        <v>99</v>
      </c>
      <c r="C20" s="69">
        <f>'4кв'!E25</f>
        <v>5074.74</v>
      </c>
      <c r="D20" s="73"/>
    </row>
    <row r="21" spans="1:5" x14ac:dyDescent="0.25">
      <c r="A21" s="74"/>
      <c r="B21" s="76"/>
      <c r="C21" s="69"/>
      <c r="D21" s="73"/>
    </row>
    <row r="22" spans="1:5" x14ac:dyDescent="0.25">
      <c r="A22" s="1"/>
      <c r="B22" s="77" t="s">
        <v>76</v>
      </c>
      <c r="C22" s="71">
        <f>SUM(C13:C17)</f>
        <v>167191.54999999999</v>
      </c>
      <c r="D22" s="73"/>
      <c r="E22" s="75"/>
    </row>
    <row r="23" spans="1:5" x14ac:dyDescent="0.25">
      <c r="A23" s="1"/>
      <c r="B23" s="77" t="s">
        <v>77</v>
      </c>
      <c r="C23" s="71">
        <f>C6+C11-C22</f>
        <v>44139.5</v>
      </c>
      <c r="D23" s="73"/>
    </row>
    <row r="24" spans="1:5" x14ac:dyDescent="0.25">
      <c r="A24" s="1"/>
      <c r="B24" s="67"/>
      <c r="C24" s="67"/>
      <c r="D24" s="73"/>
    </row>
    <row r="25" spans="1:5" x14ac:dyDescent="0.25">
      <c r="A25" s="1"/>
      <c r="B25" s="78" t="s">
        <v>78</v>
      </c>
      <c r="C25" s="78"/>
      <c r="D25" s="73"/>
    </row>
    <row r="26" spans="1:5" x14ac:dyDescent="0.25">
      <c r="A26" s="1"/>
      <c r="B26" s="78" t="s">
        <v>79</v>
      </c>
      <c r="C26" s="79">
        <v>16971.740000000002</v>
      </c>
      <c r="D26" s="73"/>
    </row>
    <row r="27" spans="1:5" x14ac:dyDescent="0.25">
      <c r="A27" s="1"/>
      <c r="B27" s="80" t="s">
        <v>80</v>
      </c>
      <c r="C27" s="81">
        <v>16397.97</v>
      </c>
      <c r="D27" s="73"/>
    </row>
    <row r="28" spans="1:5" x14ac:dyDescent="0.25">
      <c r="A28" s="1"/>
      <c r="B28" s="78" t="s">
        <v>81</v>
      </c>
      <c r="C28" s="82">
        <f>C27-C26</f>
        <v>-573.77000000000044</v>
      </c>
      <c r="D28" s="73"/>
    </row>
    <row r="29" spans="1:5" x14ac:dyDescent="0.25">
      <c r="A29" s="1"/>
      <c r="B29" s="67"/>
      <c r="C29" s="67"/>
      <c r="D29" s="73"/>
    </row>
    <row r="30" spans="1:5" x14ac:dyDescent="0.25">
      <c r="A30" s="1"/>
      <c r="B30" s="67"/>
      <c r="C30" s="67"/>
      <c r="D30" s="73"/>
    </row>
    <row r="31" spans="1:5" x14ac:dyDescent="0.25">
      <c r="A31" s="1"/>
      <c r="B31" s="67"/>
      <c r="C31" s="67"/>
      <c r="D31" s="73"/>
    </row>
    <row r="32" spans="1:5" x14ac:dyDescent="0.25">
      <c r="A32" s="1"/>
      <c r="B32" s="67"/>
      <c r="C32" s="67"/>
      <c r="D32" s="73"/>
    </row>
    <row r="33" spans="1:4" x14ac:dyDescent="0.25">
      <c r="A33" s="1" t="s">
        <v>82</v>
      </c>
      <c r="B33" s="67" t="s">
        <v>83</v>
      </c>
      <c r="C33" s="67"/>
      <c r="D33" s="73"/>
    </row>
    <row r="34" spans="1:4" x14ac:dyDescent="0.25">
      <c r="A34" s="1"/>
      <c r="B34" s="67" t="s">
        <v>84</v>
      </c>
      <c r="C34" s="67"/>
      <c r="D34" s="73"/>
    </row>
    <row r="35" spans="1:4" x14ac:dyDescent="0.25">
      <c r="A35" s="1"/>
      <c r="B35" s="67" t="s">
        <v>85</v>
      </c>
      <c r="C35" s="67"/>
      <c r="D35" s="73"/>
    </row>
    <row r="36" spans="1:4" x14ac:dyDescent="0.25">
      <c r="A36" s="1"/>
      <c r="B36" s="67"/>
      <c r="C36" s="67"/>
      <c r="D36" s="73"/>
    </row>
    <row r="37" spans="1:4" x14ac:dyDescent="0.25">
      <c r="A37" s="1"/>
      <c r="B37" s="67"/>
      <c r="C37" s="67"/>
      <c r="D37" s="73"/>
    </row>
    <row r="38" spans="1:4" x14ac:dyDescent="0.25">
      <c r="A38" s="1"/>
      <c r="B38" s="67" t="s">
        <v>86</v>
      </c>
      <c r="C38" s="67"/>
      <c r="D38" s="73"/>
    </row>
    <row r="39" spans="1:4" x14ac:dyDescent="0.25">
      <c r="A39" s="1"/>
      <c r="B39" s="67"/>
      <c r="C39" s="67"/>
      <c r="D39" s="73"/>
    </row>
    <row r="40" spans="1:4" x14ac:dyDescent="0.25">
      <c r="A40" s="1"/>
      <c r="B40" s="67"/>
      <c r="C40" s="67"/>
      <c r="D40" s="73"/>
    </row>
    <row r="41" spans="1:4" x14ac:dyDescent="0.25">
      <c r="A41" s="1"/>
      <c r="B41" s="67"/>
      <c r="C41" s="67"/>
      <c r="D41" s="73"/>
    </row>
    <row r="42" spans="1:4" x14ac:dyDescent="0.25">
      <c r="A42" s="1"/>
      <c r="B42" s="67"/>
      <c r="C42" s="67"/>
      <c r="D42" s="73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2025-03-03T13:21:16Z</dcterms:modified>
</cp:coreProperties>
</file>